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bppserviceslimited.sharepoint.com/teams/AllActEdStaff/Shared Documents/CM2/2023/CM2 Mocks/Mock 1/CM2B/"/>
    </mc:Choice>
  </mc:AlternateContent>
  <xr:revisionPtr revIDLastSave="39" documentId="11_7C92046D2F6B0E827C76DBB2B1B31FF62A9B1620" xr6:coauthVersionLast="47" xr6:coauthVersionMax="47" xr10:uidLastSave="{56BBBED3-D49F-470D-9F1B-F16E65076CAA}"/>
  <bookViews>
    <workbookView xWindow="-108" yWindow="-108" windowWidth="23256" windowHeight="12576" tabRatio="712" xr2:uid="{00000000-000D-0000-FFFF-FFFF00000000}"/>
  </bookViews>
  <sheets>
    <sheet name="Instructions" sheetId="24" r:id="rId1"/>
    <sheet name="Details" sheetId="25" r:id="rId2"/>
    <sheet name="Q1 Inputs" sheetId="11" r:id="rId3"/>
    <sheet name="Q1 (i)" sheetId="4" r:id="rId4"/>
    <sheet name="Q1 (ii)" sheetId="8" r:id="rId5"/>
    <sheet name="Q1 (iii)" sheetId="7" r:id="rId6"/>
    <sheet name="Q1 (iv)" sheetId="10" r:id="rId7"/>
    <sheet name="Q1 (v)" sheetId="13" r:id="rId8"/>
    <sheet name="Q2 Inputs" sheetId="14" r:id="rId9"/>
    <sheet name="Q2 (i)" sheetId="19" r:id="rId10"/>
    <sheet name="Q2 (ii)" sheetId="16" r:id="rId11"/>
    <sheet name="Q2 (iii)" sheetId="17" r:id="rId12"/>
    <sheet name="Q2 (iv)" sheetId="18" r:id="rId13"/>
    <sheet name="Q3 Inputs" sheetId="20" r:id="rId14"/>
    <sheet name="Q3 (i)" sheetId="21" r:id="rId15"/>
    <sheet name="Q3 (ii)" sheetId="22" r:id="rId16"/>
    <sheet name="Q3 (iii)" sheetId="23" r:id="rId17"/>
  </sheets>
  <definedNames>
    <definedName name="alpha">'Q2 Inputs'!$C$3</definedName>
    <definedName name="Discount">'Q1 Inputs'!$G$15</definedName>
    <definedName name="dt">'Q2 Inputs'!$C$6</definedName>
    <definedName name="Interest">'Q1 Inputs'!$C$10</definedName>
    <definedName name="lambda">'Q3 Inputs'!$C$2</definedName>
    <definedName name="m">'Q3 Inputs'!$C$3</definedName>
    <definedName name="mu">'Q2 Inputs'!$C$4</definedName>
    <definedName name="r0">'Q2 Inputs'!$C$2</definedName>
    <definedName name="sigma">'Q2 Inputs'!$C$5</definedName>
    <definedName name="Strike">'Q1 Inputs'!$C$4</definedName>
    <definedName name="Term">'Q1 Inputs'!$C$5</definedName>
    <definedName name="theta">'Q3 Inputs'!$C$4</definedName>
    <definedName name="u">'Q3 Inputs'!$C$5</definedName>
    <definedName name="Volatility">'Q1 Inputs'!$C$11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5" l="1"/>
  <c r="A3" i="25"/>
  <c r="G15" i="11" l="1"/>
  <c r="G4" i="11"/>
  <c r="G5" i="11" s="1"/>
  <c r="G10" i="11" s="1"/>
  <c r="G8" i="11" l="1"/>
  <c r="G7" i="11"/>
  <c r="G9" i="11"/>
  <c r="C17" i="11" s="1"/>
  <c r="D17" i="11" s="1"/>
  <c r="G13" i="11"/>
  <c r="C18" i="11" l="1"/>
  <c r="D18" i="11" s="1"/>
  <c r="C19" i="11"/>
  <c r="G12" i="11"/>
  <c r="D16" i="11" s="1"/>
  <c r="C16" i="11"/>
  <c r="D19" i="11" l="1"/>
  <c r="C20" i="11"/>
  <c r="D2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<sst xmlns="http://schemas.openxmlformats.org/spreadsheetml/2006/main" count="102" uniqueCount="80">
  <si>
    <t>Please note:</t>
  </si>
  <si>
    <t>Submission for marking</t>
  </si>
  <si>
    <t>Name:</t>
  </si>
  <si>
    <t>ActEd student number:</t>
  </si>
  <si>
    <t>Marking voucher number (if applicable):</t>
  </si>
  <si>
    <t>Typed your full name in the box above?</t>
  </si>
  <si>
    <t xml:space="preserve">Completed your ActEd Student Number in the box above? </t>
  </si>
  <si>
    <t>Are you allowed extra time or other special conditions in the profession’s exams</t>
  </si>
  <si>
    <t>–   </t>
  </si>
  <si>
    <t>Enter the information required in the 'Details' worksheet.</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</si>
  <si>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</si>
  <si>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</si>
  <si>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Submitted mocks will not be marked if any of the files are suspected to have been affected by a computer virus or to have been corrupted.</t>
  </si>
  <si>
    <t>OPTION SPECIFICATION</t>
  </si>
  <si>
    <t>AUXILIARY VARIABLES</t>
  </si>
  <si>
    <t>Strike price</t>
  </si>
  <si>
    <t>pence</t>
  </si>
  <si>
    <t>Term</t>
  </si>
  <si>
    <t>years</t>
  </si>
  <si>
    <t>MODEL PARAMETERS</t>
  </si>
  <si>
    <t>Initial share price</t>
  </si>
  <si>
    <t>Risk-free interest rate</t>
  </si>
  <si>
    <t>per annum</t>
  </si>
  <si>
    <t>Volatility</t>
  </si>
  <si>
    <t>RESULTS</t>
  </si>
  <si>
    <t>Discount factor</t>
  </si>
  <si>
    <t>Call</t>
  </si>
  <si>
    <t>Put</t>
  </si>
  <si>
    <t>Option value</t>
  </si>
  <si>
    <t>Delta</t>
  </si>
  <si>
    <t>Gamma</t>
  </si>
  <si>
    <t>Vega</t>
  </si>
  <si>
    <t>Vomma</t>
  </si>
  <si>
    <t>Option</t>
  </si>
  <si>
    <t>Type</t>
  </si>
  <si>
    <t>Strike</t>
  </si>
  <si>
    <t>Implied volatility</t>
  </si>
  <si>
    <t>Option price</t>
  </si>
  <si>
    <t>1 year</t>
  </si>
  <si>
    <t>2 years</t>
  </si>
  <si>
    <r>
      <t>d</t>
    </r>
    <r>
      <rPr>
        <vertAlign val="subscript"/>
        <sz val="11"/>
        <color theme="1"/>
        <rFont val="Calibri"/>
        <family val="2"/>
        <scheme val="minor"/>
      </rPr>
      <t>1</t>
    </r>
  </si>
  <si>
    <r>
      <t>d</t>
    </r>
    <r>
      <rPr>
        <vertAlign val="subscript"/>
        <sz val="11"/>
        <color theme="1"/>
        <rFont val="Calibri"/>
        <family val="2"/>
        <scheme val="minor"/>
      </rPr>
      <t>2</t>
    </r>
  </si>
  <si>
    <r>
      <rPr>
        <i/>
        <sz val="11"/>
        <color theme="1"/>
        <rFont val="Symbol"/>
        <family val="1"/>
        <charset val="2"/>
      </rPr>
      <t>f</t>
    </r>
    <r>
      <rPr>
        <sz val="11"/>
        <color theme="1"/>
        <rFont val="Calibri"/>
        <family val="2"/>
      </rPr>
      <t>(d</t>
    </r>
    <r>
      <rPr>
        <vertAlign val="subscript"/>
        <sz val="11"/>
        <color theme="1"/>
        <rFont val="Calibri"/>
        <family val="2"/>
      </rPr>
      <t>1</t>
    </r>
    <r>
      <rPr>
        <sz val="11"/>
        <color theme="1"/>
        <rFont val="Calibri"/>
        <family val="2"/>
      </rPr>
      <t>)</t>
    </r>
  </si>
  <si>
    <r>
      <rPr>
        <i/>
        <sz val="11"/>
        <color theme="1"/>
        <rFont val="Symbol"/>
        <family val="1"/>
        <charset val="2"/>
      </rPr>
      <t>f</t>
    </r>
    <r>
      <rPr>
        <sz val="11"/>
        <color theme="1"/>
        <rFont val="Calibri"/>
        <family val="2"/>
      </rPr>
      <t>(d</t>
    </r>
    <r>
      <rPr>
        <vertAlign val="subscript"/>
        <sz val="11"/>
        <color theme="1"/>
        <rFont val="Calibri"/>
        <family val="2"/>
      </rPr>
      <t>2</t>
    </r>
    <r>
      <rPr>
        <sz val="11"/>
        <color theme="1"/>
        <rFont val="Calibri"/>
        <family val="2"/>
      </rPr>
      <t>)</t>
    </r>
  </si>
  <si>
    <r>
      <rPr>
        <sz val="11"/>
        <color theme="1"/>
        <rFont val="Symbol"/>
        <family val="1"/>
        <charset val="2"/>
      </rPr>
      <t>F</t>
    </r>
    <r>
      <rPr>
        <sz val="11"/>
        <color theme="1"/>
        <rFont val="Calibri"/>
        <family val="2"/>
      </rPr>
      <t>(d</t>
    </r>
    <r>
      <rPr>
        <vertAlign val="subscript"/>
        <sz val="11"/>
        <color theme="1"/>
        <rFont val="Calibri"/>
        <family val="2"/>
      </rPr>
      <t>1</t>
    </r>
    <r>
      <rPr>
        <sz val="11"/>
        <color theme="1"/>
        <rFont val="Calibri"/>
        <family val="2"/>
      </rPr>
      <t>)</t>
    </r>
  </si>
  <si>
    <r>
      <rPr>
        <sz val="11"/>
        <color theme="1"/>
        <rFont val="Symbol"/>
        <family val="1"/>
        <charset val="2"/>
      </rPr>
      <t>F</t>
    </r>
    <r>
      <rPr>
        <sz val="11"/>
        <color theme="1"/>
        <rFont val="Calibri"/>
        <family val="2"/>
      </rPr>
      <t>(d</t>
    </r>
    <r>
      <rPr>
        <vertAlign val="subscript"/>
        <sz val="11"/>
        <color theme="1"/>
        <rFont val="Calibri"/>
        <family val="2"/>
      </rPr>
      <t>2</t>
    </r>
    <r>
      <rPr>
        <sz val="11"/>
        <color theme="1"/>
        <rFont val="Calibri"/>
        <family val="2"/>
      </rPr>
      <t>)</t>
    </r>
  </si>
  <si>
    <r>
      <rPr>
        <sz val="11"/>
        <color theme="1"/>
        <rFont val="Symbol"/>
        <family val="1"/>
        <charset val="2"/>
      </rPr>
      <t>F</t>
    </r>
    <r>
      <rPr>
        <sz val="11"/>
        <color theme="1"/>
        <rFont val="Calibri"/>
        <family val="2"/>
      </rPr>
      <t>(-d</t>
    </r>
    <r>
      <rPr>
        <vertAlign val="subscript"/>
        <sz val="11"/>
        <color theme="1"/>
        <rFont val="Calibri"/>
        <family val="2"/>
      </rPr>
      <t>1</t>
    </r>
    <r>
      <rPr>
        <sz val="11"/>
        <color theme="1"/>
        <rFont val="Calibri"/>
        <family val="2"/>
      </rPr>
      <t>)</t>
    </r>
  </si>
  <si>
    <r>
      <rPr>
        <sz val="11"/>
        <color theme="1"/>
        <rFont val="Symbol"/>
        <family val="1"/>
        <charset val="2"/>
      </rPr>
      <t>F</t>
    </r>
    <r>
      <rPr>
        <sz val="11"/>
        <color theme="1"/>
        <rFont val="Calibri"/>
        <family val="2"/>
      </rPr>
      <t>(-d</t>
    </r>
    <r>
      <rPr>
        <vertAlign val="subscript"/>
        <sz val="11"/>
        <color theme="1"/>
        <rFont val="Calibri"/>
        <family val="2"/>
      </rPr>
      <t>2</t>
    </r>
    <r>
      <rPr>
        <sz val="11"/>
        <color theme="1"/>
        <rFont val="Calibri"/>
        <family val="2"/>
      </rPr>
      <t>)</t>
    </r>
  </si>
  <si>
    <t>Completing your mock</t>
  </si>
  <si>
    <t>If you are having your mock exam marked by ActEd, please follow these instructions carefully:</t>
  </si>
  <si>
    <t>(if you wish to share this information)?</t>
  </si>
  <si>
    <t>Mock exam marking is not included in the price of the course materials.  Please purchase Mock Exam Marking or a Marking Voucher before submitting your script.</t>
  </si>
  <si>
    <t>We only accept Excel files produced in Office 2010 or later.</t>
  </si>
  <si>
    <t>the time allowed for this mock exam is 1¾ hours</t>
  </si>
  <si>
    <r>
      <rPr>
        <b/>
        <sz val="11"/>
        <rFont val="Calibri"/>
        <family val="2"/>
        <scheme val="minor"/>
      </rPr>
      <t xml:space="preserve">Enter your answers in this Excel document. </t>
    </r>
    <r>
      <rPr>
        <sz val="11"/>
        <rFont val="Calibri"/>
        <family val="2"/>
        <scheme val="minor"/>
      </rPr>
      <t xml:space="preserve"> </t>
    </r>
  </si>
  <si>
    <t>Please tick the following checklist so that your script can be marked quickly.  Have you:</t>
  </si>
  <si>
    <t>Typed in your Marking Voucher number or ordered Mock Exam Marking?</t>
  </si>
  <si>
    <t>you should attempt all of the questions.</t>
  </si>
  <si>
    <r>
      <t>r</t>
    </r>
    <r>
      <rPr>
        <vertAlign val="subscript"/>
        <sz val="11"/>
        <color theme="1"/>
        <rFont val="Calibri"/>
        <family val="2"/>
        <scheme val="minor"/>
      </rPr>
      <t>0</t>
    </r>
  </si>
  <si>
    <t>a</t>
  </si>
  <si>
    <t>m</t>
  </si>
  <si>
    <t>s</t>
  </si>
  <si>
    <t>dt</t>
  </si>
  <si>
    <t>l</t>
  </si>
  <si>
    <t>q</t>
  </si>
  <si>
    <t>U</t>
  </si>
  <si>
    <t>Subject CM2: Mock Exam Paper B</t>
  </si>
  <si>
    <t>Entered your answers at the end of this document, starting each question part on a new sheet?</t>
  </si>
  <si>
    <t>Have you used the solutions to this mock?</t>
  </si>
  <si>
    <t xml:space="preserve">Recorded your time taken and whether you have used the solutions? </t>
  </si>
  <si>
    <t>If Yes, you can provide further information on the extra time / other conditions if you wish:</t>
  </si>
  <si>
    <t xml:space="preserve">Time to do mock  (see Note below): </t>
  </si>
  <si>
    <t>If you are using a Marking Voucher, then please make sure that you submit your script by the Marking Voucher deadline date to give us enough time to mark and return the script before the exam.</t>
  </si>
  <si>
    <r>
      <t xml:space="preserve">You will not be able to submit a script on The Hub after the deadline date (set out on our website at </t>
    </r>
    <r>
      <rPr>
        <b/>
        <sz val="11"/>
        <rFont val="Calibri"/>
        <family val="2"/>
        <scheme val="minor"/>
      </rPr>
      <t>ActEd.co.uk</t>
    </r>
    <r>
      <rPr>
        <sz val="11"/>
        <rFont val="Calibri"/>
        <family val="2"/>
        <scheme val="minor"/>
      </rPr>
      <t xml:space="preserve">: Products, Marking, Deadlines), unless you are using a Marking Voucher.  </t>
    </r>
  </si>
  <si>
    <t>Submit your completed Excel file to The Hub, following the instructions given at the start of the questions document.</t>
  </si>
  <si>
    <t>Begin your answer to each part of each question in the appropriate sheet (tab).</t>
  </si>
  <si>
    <t>Save this document with the title ‘CM2 Mock Exam Paper B 2023 Answers 12345’, inserting your ActEd Student Number for 12345.  Failing to do this will delay your marking.</t>
  </si>
  <si>
    <t>We only accept the current version of mock exams for marking, and so you can only submit this mock in the sessions leading to the 2023 exams.</t>
  </si>
  <si>
    <t>2023 Examinations</t>
  </si>
  <si>
    <r>
      <t xml:space="preserve">Checked that you are using the latest version of the mock exam, </t>
    </r>
    <r>
      <rPr>
        <i/>
        <sz val="10"/>
        <color theme="1"/>
        <rFont val="Calibri"/>
        <family val="2"/>
        <scheme val="minor"/>
      </rPr>
      <t>ie</t>
    </r>
    <r>
      <rPr>
        <sz val="10"/>
        <color theme="1"/>
        <rFont val="Calibri"/>
        <family val="2"/>
        <scheme val="minor"/>
      </rPr>
      <t xml:space="preserve"> </t>
    </r>
    <r>
      <rPr>
        <sz val="10"/>
        <color rgb="FFFF0000"/>
        <rFont val="Calibri"/>
        <family val="2"/>
        <scheme val="minor"/>
      </rPr>
      <t>2023</t>
    </r>
    <r>
      <rPr>
        <sz val="10"/>
        <color theme="1"/>
        <rFont val="Calibri"/>
        <family val="2"/>
        <scheme val="minor"/>
      </rPr>
      <t xml:space="preserve"> for the sessions leading to the </t>
    </r>
    <r>
      <rPr>
        <sz val="10"/>
        <color rgb="FFFF0000"/>
        <rFont val="Calibri"/>
        <family val="2"/>
        <scheme val="minor"/>
      </rPr>
      <t>2023</t>
    </r>
    <r>
      <rPr>
        <sz val="10"/>
        <color theme="1"/>
        <rFont val="Calibri"/>
        <family val="2"/>
        <scheme val="minor"/>
      </rPr>
      <t xml:space="preserve"> exams?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</si>
</sst>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indexed="81"/>
      <name val="Tahoma"/>
      <family val="2"/>
    </font>
    <font>
      <sz val="8"/>
      <color rgb="FF000000"/>
      <name val="Segoe UI"/>
      <family val="2"/>
    </font>
    <font>
      <sz val="11"/>
      <color theme="1"/>
      <name val="Calibri"/>
      <family val="2"/>
    </font>
    <font>
      <sz val="11"/>
      <name val="Calibri"/>
      <family val="2"/>
      <scheme val="minor"/>
    </font>
    <font>
      <sz val="11"/>
      <color theme="1"/>
      <name val="Symbol"/>
      <family val="1"/>
      <charset val="2"/>
    </font>
    <font>
      <i/>
      <sz val="11"/>
      <color theme="1"/>
      <name val="Symbol"/>
      <family val="1"/>
      <charset val="2"/>
    </font>
    <font>
      <vertAlign val="subscript"/>
      <sz val="11"/>
      <color theme="1"/>
      <name val="Calibri"/>
      <family val="2"/>
      <scheme val="minor"/>
    </font>
    <font>
      <vertAlign val="subscript"/>
      <sz val="11"/>
      <color theme="1"/>
      <name val="Calibri"/>
      <family val="2"/>
    </font>
    <font>
      <b/>
      <sz val="20"/>
      <color rgb="FF000000"/>
      <name val="Calibri"/>
      <family val="2"/>
      <scheme val="minor"/>
    </font>
    <font>
      <b/>
      <sz val="18"/>
      <color rgb="FF000000"/>
      <name val="Calibri"/>
      <family val="2"/>
      <scheme val="minor"/>
    </font>
    <font>
      <b/>
      <sz val="20"/>
      <name val="Calibri"/>
      <family val="2"/>
      <scheme val="minor"/>
    </font>
    <font>
      <b/>
      <sz val="18"/>
      <name val="Calibri"/>
      <family val="2"/>
      <scheme val="minor"/>
    </font>
    <font>
      <sz val="11"/>
      <name val="Times New Roman"/>
      <family val="1"/>
    </font>
    <font>
      <b/>
      <sz val="11"/>
      <name val="Calibri"/>
      <family val="2"/>
      <scheme val="minor"/>
    </font>
    <font>
      <sz val="11"/>
      <color theme="1"/>
      <name val="Calibri"/>
      <family val="2"/>
      <scheme val="minor"/>
    </font>
    <font>
      <b/>
      <i/>
      <sz val="18"/>
      <name val="Calibri"/>
      <family val="2"/>
      <scheme val="minor"/>
    </font>
    <font>
      <i/>
      <sz val="10"/>
      <color theme="1"/>
      <name val="Calibri"/>
      <family val="2"/>
      <scheme val="minor"/>
    </font>
    <font>
      <sz val="10"/>
      <color rgb="FFFF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7">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0" fontId="18" fillId="0" borderId="0"/>
  </cellStyleXfs>
  <cellXfs count="45">
    <xf numFmtId="0" fontId="0" fillId="0" borderId="0" xfId="0"/>
    <xf numFmtId="0" fontId="0" fillId="0" borderId="0" xfId="0" applyAlignment="1">
      <alignment vertical="center"/>
    </xf>
    <xf numFmtId="0" fontId="2" fillId="0" borderId="0" xfId="0" applyFont="1"/>
    <xf numFmtId="0" fontId="3" fillId="0" borderId="0" xfId="0" applyFont="1"/>
    <xf numFmtId="0" fontId="1" fillId="0" borderId="0" xfId="0" applyFont="1"/>
    <xf numFmtId="0" fontId="0" fillId="2" borderId="1" xfId="0" applyFill="1" applyBorder="1"/>
    <xf numFmtId="0" fontId="0" fillId="2" borderId="2" xfId="0" applyFill="1" applyBorder="1"/>
    <xf numFmtId="0" fontId="1" fillId="3" borderId="0" xfId="0" applyFont="1" applyFill="1"/>
    <xf numFmtId="0" fontId="0" fillId="4" borderId="3" xfId="0" applyFill="1" applyBorder="1"/>
    <xf numFmtId="9" fontId="0" fillId="4" borderId="3" xfId="0" applyNumberFormat="1" applyFill="1" applyBorder="1"/>
    <xf numFmtId="10" fontId="0" fillId="4" borderId="3" xfId="0" applyNumberFormat="1" applyFill="1" applyBorder="1"/>
    <xf numFmtId="0" fontId="0" fillId="0" borderId="3" xfId="0" applyBorder="1"/>
    <xf numFmtId="0" fontId="0" fillId="0" borderId="3" xfId="0" applyBorder="1" applyAlignment="1">
      <alignment horizontal="center"/>
    </xf>
    <xf numFmtId="2" fontId="0" fillId="0" borderId="3" xfId="0" applyNumberFormat="1" applyFill="1" applyBorder="1" applyAlignment="1">
      <alignment horizontal="center"/>
    </xf>
    <xf numFmtId="2" fontId="7" fillId="0" borderId="3" xfId="0" applyNumberFormat="1" applyFont="1" applyBorder="1" applyAlignment="1">
      <alignment horizontal="center"/>
    </xf>
    <xf numFmtId="164" fontId="0" fillId="0" borderId="3" xfId="0" applyNumberFormat="1" applyBorder="1"/>
    <xf numFmtId="0" fontId="6" fillId="0" borderId="3" xfId="0" applyFont="1" applyBorder="1"/>
    <xf numFmtId="165" fontId="0" fillId="0" borderId="3" xfId="0" applyNumberFormat="1" applyBorder="1"/>
    <xf numFmtId="0" fontId="0" fillId="0" borderId="0" xfId="0" applyAlignment="1">
      <alignment horizontal="left" indent="1"/>
    </xf>
    <xf numFmtId="0" fontId="1" fillId="3" borderId="0" xfId="0" applyFont="1" applyFill="1" applyAlignment="1">
      <alignment horizontal="left" indent="1"/>
    </xf>
    <xf numFmtId="164" fontId="0" fillId="0" borderId="3" xfId="0" applyNumberFormat="1" applyBorder="1" applyAlignment="1">
      <alignment horizontal="center"/>
    </xf>
    <xf numFmtId="0" fontId="6" fillId="0" borderId="3" xfId="0" applyFont="1" applyBorder="1" applyAlignment="1">
      <alignment horizontal="center" vertical="center" wrapText="1"/>
    </xf>
    <xf numFmtId="9" fontId="6" fillId="0" borderId="3" xfId="0" applyNumberFormat="1" applyFont="1" applyBorder="1" applyAlignment="1">
      <alignment horizontal="center"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9" fontId="6" fillId="4" borderId="3" xfId="0" applyNumberFormat="1"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7" fillId="0" borderId="0" xfId="0" applyFont="1" applyAlignment="1">
      <alignment vertical="center"/>
    </xf>
    <xf numFmtId="0" fontId="7" fillId="0" borderId="0" xfId="0" applyFo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8" fillId="0" borderId="3" xfId="0" applyFont="1" applyBorder="1"/>
    <xf numFmtId="2" fontId="0" fillId="4" borderId="3" xfId="0" applyNumberFormat="1" applyFill="1" applyBorder="1"/>
    <xf numFmtId="0" fontId="0" fillId="0" borderId="0" xfId="0" applyAlignment="1">
      <alignment horizontal="left"/>
    </xf>
    <xf numFmtId="0" fontId="2" fillId="2" borderId="4" xfId="0" applyFont="1" applyFill="1" applyBorder="1"/>
    <xf numFmtId="0" fontId="0" fillId="2" borderId="5" xfId="0" applyFill="1" applyBorder="1"/>
    <xf numFmtId="0" fontId="0" fillId="2" borderId="6" xfId="0" applyFill="1" applyBorder="1"/>
    <xf numFmtId="0" fontId="17" fillId="0" borderId="0" xfId="0" applyFont="1"/>
    <xf numFmtId="0" fontId="7" fillId="0" borderId="0" xfId="1" applyFont="1" applyAlignment="1">
      <alignment vertical="center"/>
    </xf>
    <xf numFmtId="0" fontId="19"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cellXfs>
  <cellStyles count="2">
    <cellStyle name="Normal" xfId="0" builtinId="0"/>
    <cellStyle name="Normal 2 3" xfId="1" xr:uid="{6FDD66D8-B5BD-4C75-BC23-372650578C3B}"/>
  </cellStyles>
  <dxfs count="0"/>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17</xdr:row>
          <xdr:rowOff>160020</xdr:rowOff>
        </xdr:from>
        <xdr:ext cx="236220" cy="228600"/>
        <xdr:sp macro="" textlink="">
          <xdr:nvSpPr>
            <xdr:cNvPr id="5122" name="Check Box 2" descr="latest version" hidden="1">
              <a:extLst>
                <a:ext uri="{63B3BB69-23CF-44E3-9099-C40C66FF867C}">
                  <a14:compatExt spid="_x0000_s5122"/>
                </a:ext>
                <a:ext uri="{FF2B5EF4-FFF2-40B4-BE49-F238E27FC236}">
                  <a16:creationId xmlns:a16="http://schemas.microsoft.com/office/drawing/2014/main" id="{3682AA58-80E7-4522-8B9E-141C1E80A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18</xdr:row>
          <xdr:rowOff>175260</xdr:rowOff>
        </xdr:from>
        <xdr:ext cx="236220" cy="220980"/>
        <xdr:sp macro="" textlink="">
          <xdr:nvSpPr>
            <xdr:cNvPr id="5123" name="Check Box 3" descr="latest version" hidden="1">
              <a:extLst>
                <a:ext uri="{63B3BB69-23CF-44E3-9099-C40C66FF867C}">
                  <a14:compatExt spid="_x0000_s5123"/>
                </a:ext>
                <a:ext uri="{FF2B5EF4-FFF2-40B4-BE49-F238E27FC236}">
                  <a16:creationId xmlns:a16="http://schemas.microsoft.com/office/drawing/2014/main" id="{C7A1FB83-16FD-4F93-B17E-C340F11F34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19</xdr:row>
          <xdr:rowOff>175260</xdr:rowOff>
        </xdr:from>
        <xdr:ext cx="236220" cy="220980"/>
        <xdr:sp macro="" textlink="">
          <xdr:nvSpPr>
            <xdr:cNvPr id="5124" name="Check Box 4" descr="latest version" hidden="1">
              <a:extLst>
                <a:ext uri="{63B3BB69-23CF-44E3-9099-C40C66FF867C}">
                  <a14:compatExt spid="_x0000_s5124"/>
                </a:ext>
                <a:ext uri="{FF2B5EF4-FFF2-40B4-BE49-F238E27FC236}">
                  <a16:creationId xmlns:a16="http://schemas.microsoft.com/office/drawing/2014/main" id="{DBC97AA4-27CF-4E05-9ABF-B3A52AE7F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21</xdr:row>
          <xdr:rowOff>175260</xdr:rowOff>
        </xdr:from>
        <xdr:ext cx="236220" cy="220980"/>
        <xdr:sp macro="" textlink="">
          <xdr:nvSpPr>
            <xdr:cNvPr id="5125" name="Check Box 5" descr="latest version" hidden="1">
              <a:extLst>
                <a:ext uri="{63B3BB69-23CF-44E3-9099-C40C66FF867C}">
                  <a14:compatExt spid="_x0000_s5125"/>
                </a:ext>
                <a:ext uri="{FF2B5EF4-FFF2-40B4-BE49-F238E27FC236}">
                  <a16:creationId xmlns:a16="http://schemas.microsoft.com/office/drawing/2014/main" id="{20DBBD09-260B-45B2-BE21-205267BA6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20</xdr:row>
          <xdr:rowOff>160020</xdr:rowOff>
        </xdr:from>
        <xdr:ext cx="236220" cy="228600"/>
        <xdr:sp macro="" textlink="">
          <xdr:nvSpPr>
            <xdr:cNvPr id="5126" name="Check Box 6" descr="latest version" hidden="1">
              <a:extLst>
                <a:ext uri="{63B3BB69-23CF-44E3-9099-C40C66FF867C}">
                  <a14:compatExt spid="_x0000_s5126"/>
                </a:ext>
                <a:ext uri="{FF2B5EF4-FFF2-40B4-BE49-F238E27FC236}">
                  <a16:creationId xmlns:a16="http://schemas.microsoft.com/office/drawing/2014/main" id="{ED0337A3-62B4-4597-8F0A-77A327F86B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23</xdr:row>
          <xdr:rowOff>0</xdr:rowOff>
        </xdr:from>
        <xdr:ext cx="236220" cy="228600"/>
        <xdr:sp macro="" textlink="">
          <xdr:nvSpPr>
            <xdr:cNvPr id="5127" name="Check Box 7" descr="latest version" hidden="1">
              <a:extLst>
                <a:ext uri="{63B3BB69-23CF-44E3-9099-C40C66FF867C}">
                  <a14:compatExt spid="_x0000_s5127"/>
                </a:ext>
                <a:ext uri="{FF2B5EF4-FFF2-40B4-BE49-F238E27FC236}">
                  <a16:creationId xmlns:a16="http://schemas.microsoft.com/office/drawing/2014/main" id="{D6946E06-F937-4742-AAD4-EA7A6831AF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xdr:col>
      <xdr:colOff>495300</xdr:colOff>
      <xdr:row>3</xdr:row>
      <xdr:rowOff>152400</xdr:rowOff>
    </xdr:from>
    <xdr:to>
      <xdr:col>2</xdr:col>
      <xdr:colOff>1013460</xdr:colOff>
      <xdr:row>5</xdr:row>
      <xdr:rowOff>68580</xdr:rowOff>
    </xdr:to>
    <xdr:sp macro="" textlink="">
      <xdr:nvSpPr>
        <xdr:cNvPr id="8" name="TextBox 7">
          <a:extLst>
            <a:ext uri="{FF2B5EF4-FFF2-40B4-BE49-F238E27FC236}">
              <a16:creationId xmlns:a16="http://schemas.microsoft.com/office/drawing/2014/main" id="{7228B944-B922-45DA-B91E-7F1DDE7EAA96}"/>
            </a:ext>
          </a:extLst>
        </xdr:cNvPr>
        <xdr:cNvSpPr txBox="1"/>
      </xdr:nvSpPr>
      <xdr:spPr>
        <a:xfrm>
          <a:off x="1104900" y="701040"/>
          <a:ext cx="723900" cy="2819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p>
      </xdr:txBody>
    </xdr:sp>
    <xdr:clientData/>
  </xdr:twoCellAnchor>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A0517779-6CB6-4218-B829-2D3382AAA8DD}"/>
            </a:ext>
          </a:extLst>
        </xdr:cNvPr>
        <xdr:cNvSpPr txBox="1"/>
      </xdr:nvSpPr>
      <xdr:spPr>
        <a:xfrm>
          <a:off x="1215390" y="1051560"/>
          <a:ext cx="7620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3B25FDB3-E179-42D7-9D4B-07032F893B5F}"/>
            </a:ext>
          </a:extLst>
        </xdr:cNvPr>
        <xdr:cNvSpPr txBox="1"/>
      </xdr:nvSpPr>
      <xdr:spPr>
        <a:xfrm>
          <a:off x="2446020" y="2194560"/>
          <a:ext cx="1202055" cy="266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1082040</xdr:colOff>
      <xdr:row>9</xdr:row>
      <xdr:rowOff>22860</xdr:rowOff>
    </xdr:from>
    <xdr:to>
      <xdr:col>2</xdr:col>
      <xdr:colOff>129540</xdr:colOff>
      <xdr:row>10</xdr:row>
      <xdr:rowOff>99060</xdr:rowOff>
    </xdr:to>
    <xdr:sp macro="" textlink="">
      <xdr:nvSpPr>
        <xdr:cNvPr id="11" name="TextBox 10">
          <a:extLst>
            <a:ext uri="{FF2B5EF4-FFF2-40B4-BE49-F238E27FC236}">
              <a16:creationId xmlns:a16="http://schemas.microsoft.com/office/drawing/2014/main" id="{CC6A856C-B404-41E2-8A0D-FB370EC0B631}"/>
            </a:ext>
          </a:extLst>
        </xdr:cNvPr>
        <xdr:cNvSpPr txBox="1"/>
      </xdr:nvSpPr>
      <xdr:spPr>
        <a:xfrm>
          <a:off x="1219200" y="1668780"/>
          <a:ext cx="129540" cy="2590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xdr:txBody>
    </xdr:sp>
    <xdr:clientData/>
  </xdr:twoCellAnchor>
  <mc:AlternateContent xmlns:mc="http://schemas.openxmlformats.org/markup-compatibility/2006">
    <mc:Choice xmlns:a14="http://schemas.microsoft.com/office/drawing/2010/main" Requires="a14">
      <xdr:oneCellAnchor>
        <xdr:from>
          <xdr:col>4</xdr:col>
          <xdr:colOff>99060</xdr:colOff>
          <xdr:row>3</xdr:row>
          <xdr:rowOff>175260</xdr:rowOff>
        </xdr:from>
        <xdr:ext cx="327660" cy="198120"/>
        <xdr:sp macro="" textlink="">
          <xdr:nvSpPr>
            <xdr:cNvPr id="5128" name="Check Box 8" hidden="1">
              <a:extLst>
                <a:ext uri="{63B3BB69-23CF-44E3-9099-C40C66FF867C}">
                  <a14:compatExt spid="_x0000_s5128"/>
                </a:ext>
                <a:ext uri="{FF2B5EF4-FFF2-40B4-BE49-F238E27FC236}">
                  <a16:creationId xmlns:a16="http://schemas.microsoft.com/office/drawing/2014/main" id="{EB595E25-903F-4959-9DE7-760BC5BA3C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99060</xdr:colOff>
          <xdr:row>3</xdr:row>
          <xdr:rowOff>175260</xdr:rowOff>
        </xdr:from>
        <xdr:ext cx="320040" cy="198120"/>
        <xdr:sp macro="" textlink="">
          <xdr:nvSpPr>
            <xdr:cNvPr id="5129" name="Check Box 9" hidden="1">
              <a:extLst>
                <a:ext uri="{63B3BB69-23CF-44E3-9099-C40C66FF867C}">
                  <a14:compatExt spid="_x0000_s5129"/>
                </a:ext>
                <a:ext uri="{FF2B5EF4-FFF2-40B4-BE49-F238E27FC236}">
                  <a16:creationId xmlns:a16="http://schemas.microsoft.com/office/drawing/2014/main" id="{B6B86891-9D98-4884-AF1A-E9504B8F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99060</xdr:colOff>
          <xdr:row>6</xdr:row>
          <xdr:rowOff>175260</xdr:rowOff>
        </xdr:from>
        <xdr:ext cx="327660" cy="198120"/>
        <xdr:sp macro="" textlink="">
          <xdr:nvSpPr>
            <xdr:cNvPr id="5130" name="Check Box 10" hidden="1">
              <a:extLst>
                <a:ext uri="{63B3BB69-23CF-44E3-9099-C40C66FF867C}">
                  <a14:compatExt spid="_x0000_s5130"/>
                </a:ext>
                <a:ext uri="{FF2B5EF4-FFF2-40B4-BE49-F238E27FC236}">
                  <a16:creationId xmlns:a16="http://schemas.microsoft.com/office/drawing/2014/main" id="{112E1055-4035-44D2-9230-D4F2FA5E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99060</xdr:colOff>
          <xdr:row>6</xdr:row>
          <xdr:rowOff>175260</xdr:rowOff>
        </xdr:from>
        <xdr:ext cx="320040" cy="198120"/>
        <xdr:sp macro="" textlink="">
          <xdr:nvSpPr>
            <xdr:cNvPr id="5131" name="Check Box 11" hidden="1">
              <a:extLst>
                <a:ext uri="{63B3BB69-23CF-44E3-9099-C40C66FF867C}">
                  <a14:compatExt spid="_x0000_s5131"/>
                </a:ext>
                <a:ext uri="{FF2B5EF4-FFF2-40B4-BE49-F238E27FC236}">
                  <a16:creationId xmlns:a16="http://schemas.microsoft.com/office/drawing/2014/main" id="{A0236C56-5EAF-4E53-A743-C5C96D91B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70F7E-DC09-46A5-A910-23A59B167559}">
  <dimension ref="A1:P23"/>
  <sheetViews>
    <sheetView showGridLines="0" tabSelected="1" workbookViewId="0">
      <selection activeCell="L6" sqref="L6"/>
    </sheetView>
  </sheetViews>
  <sheetFormatPr defaultRowHeight="14.4" x14ac:dyDescent="0.3"/>
  <cols>
    <col min="1" max="1" width="5.109375" style="30" customWidth="1"/>
    <col min="2" max="16384" width="8.88671875" style="30"/>
  </cols>
  <sheetData>
    <row r="1" spans="1:16" ht="25.8" x14ac:dyDescent="0.3">
      <c r="A1" s="28" t="s">
        <v>66</v>
      </c>
      <c r="B1" s="29"/>
      <c r="C1" s="29"/>
      <c r="D1" s="29"/>
      <c r="E1" s="29"/>
      <c r="F1" s="29"/>
      <c r="G1" s="29"/>
      <c r="H1" s="29"/>
      <c r="I1" s="29"/>
      <c r="J1" s="29"/>
      <c r="K1" s="29"/>
      <c r="L1" s="29"/>
      <c r="M1" s="29"/>
      <c r="N1" s="29"/>
    </row>
    <row r="2" spans="1:16" ht="16.2" customHeight="1" x14ac:dyDescent="0.3">
      <c r="A2" s="28"/>
      <c r="B2" s="29"/>
      <c r="C2" s="29"/>
      <c r="D2" s="29"/>
      <c r="E2" s="29"/>
      <c r="F2" s="29"/>
      <c r="G2" s="29"/>
      <c r="H2" s="29"/>
      <c r="I2" s="29"/>
      <c r="J2" s="29"/>
      <c r="K2" s="29"/>
      <c r="L2" s="29"/>
      <c r="M2" s="29"/>
      <c r="N2" s="29"/>
    </row>
    <row r="3" spans="1:16" ht="23.4" x14ac:dyDescent="0.3">
      <c r="A3" s="31" t="s">
        <v>78</v>
      </c>
      <c r="B3" s="29"/>
      <c r="C3" s="29"/>
      <c r="D3" s="29"/>
      <c r="E3" s="29"/>
      <c r="F3" s="29"/>
      <c r="G3" s="29"/>
      <c r="H3" s="29"/>
      <c r="I3" s="29"/>
      <c r="J3" s="29"/>
      <c r="K3" s="29"/>
      <c r="L3" s="29"/>
      <c r="M3" s="29"/>
      <c r="N3" s="29"/>
    </row>
    <row r="4" spans="1:16" ht="11.4" customHeight="1" x14ac:dyDescent="0.3">
      <c r="A4" s="42"/>
      <c r="B4" s="29"/>
      <c r="C4" s="29"/>
      <c r="D4" s="29"/>
      <c r="E4" s="29"/>
      <c r="F4" s="29"/>
      <c r="G4" s="29"/>
      <c r="H4" s="29"/>
      <c r="I4" s="29"/>
      <c r="J4" s="29"/>
      <c r="K4" s="29"/>
      <c r="L4" s="29"/>
      <c r="M4" s="29"/>
      <c r="N4" s="29"/>
    </row>
    <row r="5" spans="1:16" x14ac:dyDescent="0.3">
      <c r="A5" s="29" t="s">
        <v>0</v>
      </c>
      <c r="B5" s="29"/>
      <c r="C5" s="29"/>
      <c r="D5" s="29"/>
      <c r="E5" s="29"/>
      <c r="F5" s="29"/>
      <c r="G5" s="29"/>
      <c r="H5" s="29"/>
      <c r="I5" s="29"/>
      <c r="J5" s="29"/>
      <c r="K5" s="29"/>
      <c r="L5" s="29"/>
      <c r="M5" s="29"/>
      <c r="N5" s="29"/>
    </row>
    <row r="6" spans="1:16" x14ac:dyDescent="0.3">
      <c r="A6" s="30" t="s">
        <v>8</v>
      </c>
      <c r="B6" s="29" t="s">
        <v>53</v>
      </c>
      <c r="C6" s="29"/>
      <c r="D6" s="29"/>
      <c r="E6" s="29"/>
      <c r="F6" s="29"/>
      <c r="G6" s="29"/>
      <c r="H6" s="29"/>
      <c r="I6" s="29"/>
      <c r="J6" s="29"/>
      <c r="K6" s="29"/>
      <c r="L6" s="29"/>
      <c r="M6" s="29"/>
      <c r="N6" s="29"/>
    </row>
    <row r="7" spans="1:16" x14ac:dyDescent="0.3">
      <c r="A7" s="30" t="s">
        <v>8</v>
      </c>
      <c r="B7" s="29" t="s">
        <v>57</v>
      </c>
      <c r="C7" s="29"/>
      <c r="D7" s="29"/>
      <c r="E7" s="29"/>
      <c r="F7" s="29"/>
      <c r="G7" s="29"/>
      <c r="H7" s="29"/>
      <c r="I7" s="29"/>
      <c r="J7" s="29"/>
      <c r="K7" s="29"/>
      <c r="L7" s="29"/>
      <c r="M7" s="29"/>
      <c r="N7" s="29"/>
    </row>
    <row r="8" spans="1:16" x14ac:dyDescent="0.3">
      <c r="A8" s="32"/>
      <c r="B8" s="29"/>
      <c r="C8" s="29"/>
      <c r="D8" s="29"/>
      <c r="E8" s="29"/>
      <c r="F8" s="29"/>
      <c r="G8" s="29"/>
      <c r="H8" s="29"/>
      <c r="I8" s="29"/>
      <c r="J8" s="29"/>
      <c r="K8" s="29"/>
      <c r="L8" s="29"/>
      <c r="M8" s="29"/>
      <c r="N8" s="29"/>
    </row>
    <row r="9" spans="1:16" x14ac:dyDescent="0.3">
      <c r="A9" s="33" t="s">
        <v>48</v>
      </c>
      <c r="B9" s="29"/>
      <c r="C9" s="29"/>
      <c r="D9" s="29"/>
      <c r="E9" s="29"/>
      <c r="F9" s="29"/>
      <c r="G9" s="29"/>
      <c r="H9" s="29"/>
      <c r="I9" s="29"/>
      <c r="J9" s="29"/>
      <c r="K9" s="29"/>
      <c r="L9" s="29"/>
      <c r="M9" s="29"/>
      <c r="N9" s="29"/>
    </row>
    <row r="10" spans="1:16" x14ac:dyDescent="0.3">
      <c r="A10" s="29" t="s">
        <v>49</v>
      </c>
      <c r="B10" s="29"/>
      <c r="C10" s="29"/>
      <c r="D10" s="29"/>
      <c r="E10" s="29"/>
      <c r="F10" s="29"/>
      <c r="G10" s="29"/>
      <c r="H10" s="29"/>
      <c r="I10" s="29"/>
      <c r="J10" s="29"/>
      <c r="K10" s="29"/>
      <c r="L10" s="29"/>
      <c r="M10" s="29"/>
      <c r="N10" s="29"/>
    </row>
    <row r="11" spans="1:16" x14ac:dyDescent="0.3">
      <c r="A11" s="30" t="s">
        <v>8</v>
      </c>
      <c r="B11" s="41" t="s">
        <v>51</v>
      </c>
      <c r="C11" s="29"/>
      <c r="D11" s="29"/>
      <c r="E11" s="29"/>
      <c r="F11" s="29"/>
      <c r="G11" s="29"/>
      <c r="H11" s="29"/>
      <c r="I11" s="29"/>
      <c r="J11" s="29"/>
      <c r="K11" s="29"/>
      <c r="L11" s="29"/>
      <c r="M11" s="29"/>
      <c r="N11" s="29"/>
    </row>
    <row r="12" spans="1:16" x14ac:dyDescent="0.3">
      <c r="A12" s="30" t="s">
        <v>8</v>
      </c>
      <c r="B12" s="29" t="s">
        <v>77</v>
      </c>
      <c r="C12" s="29"/>
      <c r="D12" s="29"/>
      <c r="E12" s="29"/>
      <c r="F12" s="29"/>
      <c r="G12" s="29"/>
      <c r="H12" s="29"/>
      <c r="I12" s="29"/>
      <c r="J12" s="29"/>
      <c r="K12" s="29"/>
      <c r="L12" s="29"/>
      <c r="M12" s="29"/>
      <c r="N12" s="29"/>
    </row>
    <row r="13" spans="1:16" x14ac:dyDescent="0.3">
      <c r="A13" s="30" t="s">
        <v>8</v>
      </c>
      <c r="B13" s="33" t="s">
        <v>76</v>
      </c>
      <c r="C13" s="29"/>
      <c r="D13" s="29"/>
      <c r="E13" s="29"/>
      <c r="F13" s="29"/>
      <c r="G13" s="29"/>
      <c r="H13" s="29"/>
      <c r="I13" s="29"/>
      <c r="J13" s="29"/>
      <c r="K13" s="29"/>
      <c r="L13" s="29"/>
      <c r="M13" s="29"/>
      <c r="N13" s="29"/>
      <c r="P13" s="40"/>
    </row>
    <row r="14" spans="1:16" x14ac:dyDescent="0.3">
      <c r="A14" s="30" t="s">
        <v>8</v>
      </c>
      <c r="B14" s="29" t="s">
        <v>9</v>
      </c>
      <c r="C14" s="29"/>
      <c r="D14" s="29"/>
      <c r="E14" s="29"/>
      <c r="F14" s="29"/>
      <c r="G14" s="29"/>
      <c r="H14" s="29"/>
      <c r="I14" s="29"/>
      <c r="J14" s="29"/>
      <c r="K14" s="29"/>
      <c r="L14" s="29"/>
      <c r="M14" s="29"/>
      <c r="N14" s="29"/>
    </row>
    <row r="15" spans="1:16" x14ac:dyDescent="0.3">
      <c r="A15" s="30" t="s">
        <v>8</v>
      </c>
      <c r="B15" s="29" t="s">
        <v>54</v>
      </c>
      <c r="C15" s="29"/>
      <c r="D15" s="29"/>
      <c r="E15" s="29"/>
      <c r="F15" s="29"/>
      <c r="G15" s="29"/>
      <c r="H15" s="29"/>
      <c r="I15" s="29"/>
      <c r="J15" s="29"/>
      <c r="K15" s="29"/>
      <c r="L15" s="29"/>
      <c r="M15" s="29"/>
      <c r="N15" s="29"/>
    </row>
    <row r="16" spans="1:16" x14ac:dyDescent="0.3">
      <c r="A16" s="30" t="s">
        <v>8</v>
      </c>
      <c r="B16" s="33" t="s">
        <v>75</v>
      </c>
      <c r="C16" s="29"/>
      <c r="D16" s="29"/>
      <c r="E16" s="29"/>
      <c r="F16" s="29"/>
      <c r="G16" s="29"/>
      <c r="H16" s="29"/>
      <c r="I16" s="29"/>
      <c r="J16" s="29"/>
      <c r="K16" s="29"/>
      <c r="L16" s="29"/>
      <c r="M16" s="29"/>
      <c r="N16" s="29"/>
    </row>
    <row r="17" spans="1:14" x14ac:dyDescent="0.3">
      <c r="A17" s="30" t="s">
        <v>8</v>
      </c>
      <c r="B17" s="29" t="s">
        <v>52</v>
      </c>
      <c r="C17" s="29"/>
      <c r="D17" s="29"/>
      <c r="E17" s="29"/>
      <c r="F17" s="29"/>
      <c r="G17" s="29"/>
      <c r="H17" s="29"/>
      <c r="I17" s="29"/>
      <c r="J17" s="29"/>
      <c r="K17" s="29"/>
      <c r="L17" s="29"/>
      <c r="M17" s="29"/>
      <c r="N17" s="29"/>
    </row>
    <row r="18" spans="1:14" x14ac:dyDescent="0.3">
      <c r="A18" s="32"/>
      <c r="B18" s="29"/>
      <c r="C18" s="29"/>
      <c r="D18" s="29"/>
      <c r="E18" s="29"/>
      <c r="F18" s="29"/>
      <c r="G18" s="29"/>
      <c r="H18" s="29"/>
      <c r="I18" s="29"/>
      <c r="J18" s="29"/>
      <c r="K18" s="29"/>
      <c r="L18" s="29"/>
      <c r="M18" s="29"/>
      <c r="N18" s="29"/>
    </row>
    <row r="19" spans="1:14" x14ac:dyDescent="0.3">
      <c r="A19" s="33" t="s">
        <v>1</v>
      </c>
      <c r="B19" s="29"/>
      <c r="C19" s="29"/>
      <c r="D19" s="29"/>
      <c r="E19" s="29"/>
      <c r="F19" s="29"/>
      <c r="G19" s="29"/>
      <c r="H19" s="29"/>
      <c r="I19" s="29"/>
      <c r="J19" s="29"/>
      <c r="K19" s="29"/>
      <c r="L19" s="29"/>
      <c r="M19" s="29"/>
      <c r="N19" s="29"/>
    </row>
    <row r="20" spans="1:14" x14ac:dyDescent="0.3">
      <c r="A20" s="30" t="s">
        <v>74</v>
      </c>
      <c r="B20" s="29"/>
      <c r="C20" s="29"/>
      <c r="D20" s="29"/>
      <c r="E20" s="29"/>
      <c r="F20" s="29"/>
      <c r="G20" s="29"/>
      <c r="H20" s="29"/>
      <c r="I20" s="29"/>
      <c r="J20" s="29"/>
      <c r="K20" s="29"/>
      <c r="L20" s="29"/>
      <c r="M20" s="29"/>
      <c r="N20" s="29"/>
    </row>
    <row r="21" spans="1:14" x14ac:dyDescent="0.3">
      <c r="A21" s="33" t="s">
        <v>12</v>
      </c>
      <c r="B21" s="29"/>
      <c r="C21" s="29"/>
      <c r="D21" s="29"/>
      <c r="E21" s="29"/>
      <c r="F21" s="29"/>
      <c r="G21" s="29"/>
      <c r="H21" s="29"/>
      <c r="I21" s="29"/>
      <c r="J21" s="29"/>
      <c r="K21" s="29"/>
      <c r="L21" s="29"/>
      <c r="M21" s="29"/>
      <c r="N21" s="29"/>
    </row>
    <row r="22" spans="1:14" x14ac:dyDescent="0.3">
      <c r="A22" s="29" t="s">
        <v>73</v>
      </c>
      <c r="B22" s="29"/>
      <c r="C22" s="29"/>
      <c r="D22" s="29"/>
      <c r="E22" s="29"/>
      <c r="F22" s="29"/>
      <c r="G22" s="29"/>
      <c r="H22" s="29"/>
      <c r="I22" s="29"/>
      <c r="J22" s="29"/>
      <c r="K22" s="29"/>
      <c r="L22" s="29"/>
      <c r="M22" s="29"/>
      <c r="N22" s="29"/>
    </row>
    <row r="23" spans="1:14" x14ac:dyDescent="0.3">
      <c r="A23" s="29" t="s">
        <v>72</v>
      </c>
      <c r="B23" s="29"/>
      <c r="C23" s="29"/>
      <c r="D23" s="29"/>
      <c r="E23" s="29"/>
      <c r="F23" s="29"/>
      <c r="G23" s="29"/>
      <c r="H23" s="29"/>
      <c r="I23" s="29"/>
      <c r="J23" s="29"/>
      <c r="K23" s="29"/>
      <c r="L23" s="29"/>
      <c r="M23" s="29"/>
      <c r="N23" s="2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6F23F-D1B9-4FCA-9802-727A61A43CC8}">
  <dimension ref="A1"/>
  <sheetViews>
    <sheetView zoomScaleNormal="100" workbookViewId="0"/>
  </sheetViews>
  <sheetFormatPr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D452-AF0A-4FB0-8D8A-24D14367974D}">
  <dimension ref="A1"/>
  <sheetViews>
    <sheetView workbookViewId="0"/>
  </sheetViews>
  <sheetFormatPr defaultRowHeight="14.4" x14ac:dyDescent="0.3"/>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9381-C4F1-4300-8303-EBE635369E41}">
  <dimension ref="A1"/>
  <sheetViews>
    <sheetView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073A-9DC8-459C-93EF-774D2BCEDE01}">
  <dimension ref="A1"/>
  <sheetViews>
    <sheetView workbookViewId="0"/>
  </sheetViews>
  <sheetFormatPr defaultRowHeight="14.4" x14ac:dyDescent="0.3"/>
  <sheetData/>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CB3B6-9F62-4132-8B86-D4C5BA53786B}">
  <dimension ref="B2:C5"/>
  <sheetViews>
    <sheetView zoomScaleNormal="100" workbookViewId="0"/>
  </sheetViews>
  <sheetFormatPr defaultRowHeight="14.4" x14ac:dyDescent="0.3"/>
  <cols>
    <col min="1" max="1" width="5" customWidth="1"/>
  </cols>
  <sheetData>
    <row r="2" spans="2:3" x14ac:dyDescent="0.3">
      <c r="B2" s="34" t="s">
        <v>63</v>
      </c>
      <c r="C2" s="8">
        <v>5</v>
      </c>
    </row>
    <row r="3" spans="2:3" x14ac:dyDescent="0.3">
      <c r="B3" s="11" t="s">
        <v>60</v>
      </c>
      <c r="C3" s="8">
        <v>1000</v>
      </c>
    </row>
    <row r="4" spans="2:3" x14ac:dyDescent="0.3">
      <c r="B4" s="34" t="s">
        <v>64</v>
      </c>
      <c r="C4" s="9">
        <v>0.2</v>
      </c>
    </row>
    <row r="5" spans="2:3" x14ac:dyDescent="0.3">
      <c r="B5" s="11" t="s">
        <v>65</v>
      </c>
      <c r="C5" s="8">
        <v>1000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7614-ADBE-4484-BDA9-1556943FB5DC}">
  <dimension ref="A1"/>
  <sheetViews>
    <sheetView zoomScaleNormal="10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54287-2AE1-429D-B903-2A03B660D2AD}">
  <dimension ref="B1"/>
  <sheetViews>
    <sheetView zoomScaleNormal="100" workbookViewId="0"/>
  </sheetViews>
  <sheetFormatPr defaultRowHeight="14.4" x14ac:dyDescent="0.3"/>
  <cols>
    <col min="2" max="2" width="8.77734375" style="36"/>
  </cols>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17A4-633F-4B9E-8CE5-7B5819C318D3}">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01DC-C1D9-47DB-BC33-3FB366893489}">
  <dimension ref="A1:N24"/>
  <sheetViews>
    <sheetView showGridLines="0" zoomScaleNormal="100" workbookViewId="0">
      <selection activeCell="I8" sqref="I8"/>
    </sheetView>
  </sheetViews>
  <sheetFormatPr defaultRowHeight="14.4" x14ac:dyDescent="0.3"/>
  <cols>
    <col min="1" max="1" width="3.6640625" customWidth="1"/>
    <col min="2" max="2" width="34.44140625" customWidth="1"/>
    <col min="3" max="3" width="21.44140625" customWidth="1"/>
    <col min="4" max="4" width="38.88671875" customWidth="1"/>
    <col min="7" max="7" width="10.88671875" customWidth="1"/>
  </cols>
  <sheetData>
    <row r="1" spans="1:14" ht="25.8" x14ac:dyDescent="0.3">
      <c r="A1" s="26" t="str">
        <f>Instructions!A1</f>
        <v>Subject CM2: Mock Exam Paper B</v>
      </c>
    </row>
    <row r="2" spans="1:14" ht="16.2" customHeight="1" x14ac:dyDescent="0.3">
      <c r="A2" s="26"/>
      <c r="B2" s="1"/>
      <c r="C2" s="1"/>
      <c r="D2" s="1"/>
      <c r="E2" s="1"/>
      <c r="F2" s="1"/>
      <c r="G2" s="1"/>
      <c r="H2" s="1"/>
      <c r="I2" s="1"/>
      <c r="J2" s="1"/>
      <c r="K2" s="1"/>
      <c r="L2" s="1"/>
      <c r="M2" s="1"/>
      <c r="N2" s="1"/>
    </row>
    <row r="3" spans="1:14" ht="23.4" x14ac:dyDescent="0.3">
      <c r="A3" s="27" t="str">
        <f>Instructions!A3</f>
        <v>2023 Examinations</v>
      </c>
    </row>
    <row r="5" spans="1:14" x14ac:dyDescent="0.3">
      <c r="B5" t="s">
        <v>2</v>
      </c>
      <c r="D5" s="3" t="s">
        <v>68</v>
      </c>
      <c r="E5" s="5"/>
      <c r="F5" s="6"/>
    </row>
    <row r="7" spans="1:14" x14ac:dyDescent="0.3">
      <c r="B7" t="s">
        <v>3</v>
      </c>
      <c r="D7" s="3" t="s">
        <v>7</v>
      </c>
    </row>
    <row r="8" spans="1:14" x14ac:dyDescent="0.3">
      <c r="D8" s="3" t="s">
        <v>50</v>
      </c>
      <c r="E8" s="5"/>
      <c r="F8" s="6"/>
    </row>
    <row r="9" spans="1:14" x14ac:dyDescent="0.3">
      <c r="B9" t="s">
        <v>4</v>
      </c>
      <c r="D9" s="2"/>
    </row>
    <row r="10" spans="1:14" x14ac:dyDescent="0.3">
      <c r="D10" s="44" t="s">
        <v>70</v>
      </c>
    </row>
    <row r="11" spans="1:14" x14ac:dyDescent="0.3">
      <c r="D11" s="37"/>
      <c r="E11" s="38"/>
      <c r="F11" s="39"/>
    </row>
    <row r="12" spans="1:14" x14ac:dyDescent="0.3">
      <c r="D12" s="2"/>
    </row>
    <row r="13" spans="1:14" x14ac:dyDescent="0.3">
      <c r="D13" s="3" t="s">
        <v>71</v>
      </c>
    </row>
    <row r="14" spans="1:14" x14ac:dyDescent="0.3">
      <c r="D14" s="3"/>
    </row>
    <row r="15" spans="1:14" x14ac:dyDescent="0.3">
      <c r="D15" s="2" t="s">
        <v>10</v>
      </c>
      <c r="E15" s="3"/>
      <c r="F15" s="3"/>
      <c r="G15" s="3"/>
      <c r="H15" s="3"/>
    </row>
    <row r="16" spans="1:14" x14ac:dyDescent="0.3">
      <c r="D16" s="3" t="s">
        <v>11</v>
      </c>
    </row>
    <row r="17" spans="1:4" x14ac:dyDescent="0.3">
      <c r="D17" s="3"/>
    </row>
    <row r="18" spans="1:4" x14ac:dyDescent="0.3">
      <c r="A18" s="4" t="s">
        <v>55</v>
      </c>
    </row>
    <row r="19" spans="1:4" x14ac:dyDescent="0.3">
      <c r="B19" s="43" t="s">
        <v>79</v>
      </c>
    </row>
    <row r="20" spans="1:4" x14ac:dyDescent="0.3">
      <c r="B20" s="43" t="s">
        <v>5</v>
      </c>
    </row>
    <row r="21" spans="1:4" x14ac:dyDescent="0.3">
      <c r="B21" s="43" t="s">
        <v>6</v>
      </c>
    </row>
    <row r="22" spans="1:4" x14ac:dyDescent="0.3">
      <c r="B22" s="43" t="s">
        <v>69</v>
      </c>
    </row>
    <row r="23" spans="1:4" x14ac:dyDescent="0.3">
      <c r="B23" s="43" t="s">
        <v>56</v>
      </c>
    </row>
    <row r="24" spans="1:4" x14ac:dyDescent="0.3">
      <c r="B24" s="3" t="s">
        <v>67</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ltText="latest version">
                <anchor moveWithCells="1">
                  <from>
                    <xdr:col>0</xdr:col>
                    <xdr:colOff>0</xdr:colOff>
                    <xdr:row>17</xdr:row>
                    <xdr:rowOff>160020</xdr:rowOff>
                  </from>
                  <to>
                    <xdr:col>0</xdr:col>
                    <xdr:colOff>236220</xdr:colOff>
                    <xdr:row>19</xdr:row>
                    <xdr:rowOff>22860</xdr:rowOff>
                  </to>
                </anchor>
              </controlPr>
            </control>
          </mc:Choice>
        </mc:AlternateContent>
        <mc:AlternateContent xmlns:mc="http://schemas.openxmlformats.org/markup-compatibility/2006">
          <mc:Choice Requires="x14">
            <control shapeId="5123" r:id="rId5" name="Check Box 3">
              <controlPr defaultSize="0" autoFill="0" autoLine="0" autoPict="0" altText="latest version">
                <anchor moveWithCells="1">
                  <from>
                    <xdr:col>0</xdr:col>
                    <xdr:colOff>0</xdr:colOff>
                    <xdr:row>18</xdr:row>
                    <xdr:rowOff>175260</xdr:rowOff>
                  </from>
                  <to>
                    <xdr:col>0</xdr:col>
                    <xdr:colOff>236220</xdr:colOff>
                    <xdr:row>20</xdr:row>
                    <xdr:rowOff>30480</xdr:rowOff>
                  </to>
                </anchor>
              </controlPr>
            </control>
          </mc:Choice>
        </mc:AlternateContent>
        <mc:AlternateContent xmlns:mc="http://schemas.openxmlformats.org/markup-compatibility/2006">
          <mc:Choice Requires="x14">
            <control shapeId="5124" r:id="rId6" name="Check Box 4">
              <controlPr defaultSize="0" autoFill="0" autoLine="0" autoPict="0" altText="latest version">
                <anchor moveWithCells="1">
                  <from>
                    <xdr:col>0</xdr:col>
                    <xdr:colOff>0</xdr:colOff>
                    <xdr:row>19</xdr:row>
                    <xdr:rowOff>175260</xdr:rowOff>
                  </from>
                  <to>
                    <xdr:col>0</xdr:col>
                    <xdr:colOff>236220</xdr:colOff>
                    <xdr:row>21</xdr:row>
                    <xdr:rowOff>30480</xdr:rowOff>
                  </to>
                </anchor>
              </controlPr>
            </control>
          </mc:Choice>
        </mc:AlternateContent>
        <mc:AlternateContent xmlns:mc="http://schemas.openxmlformats.org/markup-compatibility/2006">
          <mc:Choice Requires="x14">
            <control shapeId="5125" r:id="rId7" name="Check Box 5">
              <controlPr defaultSize="0" autoFill="0" autoLine="0" autoPict="0" altText="latest version">
                <anchor moveWithCells="1">
                  <from>
                    <xdr:col>0</xdr:col>
                    <xdr:colOff>0</xdr:colOff>
                    <xdr:row>21</xdr:row>
                    <xdr:rowOff>175260</xdr:rowOff>
                  </from>
                  <to>
                    <xdr:col>0</xdr:col>
                    <xdr:colOff>236220</xdr:colOff>
                    <xdr:row>23</xdr:row>
                    <xdr:rowOff>30480</xdr:rowOff>
                  </to>
                </anchor>
              </controlPr>
            </control>
          </mc:Choice>
        </mc:AlternateContent>
        <mc:AlternateContent xmlns:mc="http://schemas.openxmlformats.org/markup-compatibility/2006">
          <mc:Choice Requires="x14">
            <control shapeId="5126" r:id="rId8" name="Check Box 6">
              <controlPr defaultSize="0" autoFill="0" autoLine="0" autoPict="0" altText="latest version">
                <anchor moveWithCells="1">
                  <from>
                    <xdr:col>0</xdr:col>
                    <xdr:colOff>0</xdr:colOff>
                    <xdr:row>20</xdr:row>
                    <xdr:rowOff>160020</xdr:rowOff>
                  </from>
                  <to>
                    <xdr:col>0</xdr:col>
                    <xdr:colOff>236220</xdr:colOff>
                    <xdr:row>22</xdr:row>
                    <xdr:rowOff>22860</xdr:rowOff>
                  </to>
                </anchor>
              </controlPr>
            </control>
          </mc:Choice>
        </mc:AlternateContent>
        <mc:AlternateContent xmlns:mc="http://schemas.openxmlformats.org/markup-compatibility/2006">
          <mc:Choice Requires="x14">
            <control shapeId="5127" r:id="rId9" name="Check Box 7">
              <controlPr defaultSize="0" autoFill="0" autoLine="0" autoPict="0" altText="latest version">
                <anchor moveWithCells="1">
                  <from>
                    <xdr:col>0</xdr:col>
                    <xdr:colOff>0</xdr:colOff>
                    <xdr:row>23</xdr:row>
                    <xdr:rowOff>0</xdr:rowOff>
                  </from>
                  <to>
                    <xdr:col>0</xdr:col>
                    <xdr:colOff>236220</xdr:colOff>
                    <xdr:row>24</xdr:row>
                    <xdr:rowOff>45720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4</xdr:col>
                    <xdr:colOff>99060</xdr:colOff>
                    <xdr:row>3</xdr:row>
                    <xdr:rowOff>175260</xdr:rowOff>
                  </from>
                  <to>
                    <xdr:col>4</xdr:col>
                    <xdr:colOff>426720</xdr:colOff>
                    <xdr:row>5</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5</xdr:col>
                    <xdr:colOff>99060</xdr:colOff>
                    <xdr:row>3</xdr:row>
                    <xdr:rowOff>175260</xdr:rowOff>
                  </from>
                  <to>
                    <xdr:col>5</xdr:col>
                    <xdr:colOff>419100</xdr:colOff>
                    <xdr:row>5</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4</xdr:col>
                    <xdr:colOff>99060</xdr:colOff>
                    <xdr:row>6</xdr:row>
                    <xdr:rowOff>175260</xdr:rowOff>
                  </from>
                  <to>
                    <xdr:col>4</xdr:col>
                    <xdr:colOff>426720</xdr:colOff>
                    <xdr:row>8</xdr:row>
                    <xdr:rowOff>7620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5</xdr:col>
                    <xdr:colOff>99060</xdr:colOff>
                    <xdr:row>6</xdr:row>
                    <xdr:rowOff>175260</xdr:rowOff>
                  </from>
                  <to>
                    <xdr:col>5</xdr:col>
                    <xdr:colOff>419100</xdr:colOff>
                    <xdr:row>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G20"/>
  <sheetViews>
    <sheetView workbookViewId="0"/>
  </sheetViews>
  <sheetFormatPr defaultRowHeight="14.4" x14ac:dyDescent="0.3"/>
  <cols>
    <col min="1" max="1" width="5" customWidth="1"/>
    <col min="2" max="2" width="22.21875" bestFit="1" customWidth="1"/>
    <col min="3" max="5" width="9.21875" customWidth="1"/>
    <col min="6" max="6" width="16.21875" customWidth="1"/>
    <col min="7" max="7" width="10.77734375" customWidth="1"/>
    <col min="8" max="8" width="10" bestFit="1" customWidth="1"/>
  </cols>
  <sheetData>
    <row r="2" spans="2:7" x14ac:dyDescent="0.3">
      <c r="B2" s="7" t="s">
        <v>13</v>
      </c>
      <c r="C2" s="7"/>
      <c r="D2" s="7"/>
      <c r="F2" s="7" t="s">
        <v>14</v>
      </c>
      <c r="G2" s="7"/>
    </row>
    <row r="4" spans="2:7" ht="15.6" x14ac:dyDescent="0.35">
      <c r="B4" t="s">
        <v>15</v>
      </c>
      <c r="C4" s="8">
        <v>110</v>
      </c>
      <c r="D4" s="18" t="s">
        <v>16</v>
      </c>
      <c r="F4" s="11" t="s">
        <v>40</v>
      </c>
      <c r="G4" s="15">
        <f>(LN(C9/Strike)+(Interest+Volatility^2/2)*Term)/(Volatility*SQRT(Term))</f>
        <v>2.0335882463495453E-2</v>
      </c>
    </row>
    <row r="5" spans="2:7" ht="15.6" x14ac:dyDescent="0.35">
      <c r="B5" t="s">
        <v>17</v>
      </c>
      <c r="C5" s="8">
        <v>2</v>
      </c>
      <c r="D5" s="18" t="s">
        <v>18</v>
      </c>
      <c r="F5" s="11" t="s">
        <v>41</v>
      </c>
      <c r="G5" s="15">
        <f>G4-Volatility*SQRT(Term)</f>
        <v>-0.33321750812977835</v>
      </c>
    </row>
    <row r="6" spans="2:7" x14ac:dyDescent="0.3">
      <c r="D6" s="18"/>
    </row>
    <row r="7" spans="2:7" ht="15.6" x14ac:dyDescent="0.35">
      <c r="B7" s="7" t="s">
        <v>19</v>
      </c>
      <c r="C7" s="7"/>
      <c r="D7" s="19"/>
      <c r="F7" s="16" t="s">
        <v>42</v>
      </c>
      <c r="G7" s="17">
        <f>_xlfn.NORM.S.DIST(G4,FALSE)</f>
        <v>0.398859798015195</v>
      </c>
    </row>
    <row r="8" spans="2:7" ht="15.6" x14ac:dyDescent="0.35">
      <c r="D8" s="18"/>
      <c r="F8" s="16" t="s">
        <v>43</v>
      </c>
      <c r="G8" s="17">
        <f>_xlfn.NORM.S.DIST(G5,FALSE)</f>
        <v>0.37739779560583153</v>
      </c>
    </row>
    <row r="9" spans="2:7" ht="15.6" x14ac:dyDescent="0.35">
      <c r="B9" t="s">
        <v>20</v>
      </c>
      <c r="C9" s="8">
        <v>100</v>
      </c>
      <c r="D9" s="18" t="s">
        <v>16</v>
      </c>
      <c r="F9" s="16" t="s">
        <v>44</v>
      </c>
      <c r="G9" s="17">
        <f>_xlfn.NORM.S.DIST(G4,TRUE)</f>
        <v>0.50811228418346954</v>
      </c>
    </row>
    <row r="10" spans="2:7" ht="15.6" x14ac:dyDescent="0.35">
      <c r="B10" t="s">
        <v>21</v>
      </c>
      <c r="C10" s="9">
        <v>0.02</v>
      </c>
      <c r="D10" s="18" t="s">
        <v>22</v>
      </c>
      <c r="F10" s="16" t="s">
        <v>45</v>
      </c>
      <c r="G10" s="17">
        <f>_xlfn.NORM.S.DIST(G5,TRUE)</f>
        <v>0.36948505151463856</v>
      </c>
    </row>
    <row r="11" spans="2:7" x14ac:dyDescent="0.3">
      <c r="B11" t="s">
        <v>23</v>
      </c>
      <c r="C11" s="10">
        <v>0.25</v>
      </c>
      <c r="D11" s="18" t="s">
        <v>22</v>
      </c>
    </row>
    <row r="12" spans="2:7" ht="15.6" x14ac:dyDescent="0.35">
      <c r="F12" s="16" t="s">
        <v>46</v>
      </c>
      <c r="G12" s="17">
        <f>1-G9</f>
        <v>0.49188771581653046</v>
      </c>
    </row>
    <row r="13" spans="2:7" ht="15.6" x14ac:dyDescent="0.35">
      <c r="B13" s="7" t="s">
        <v>24</v>
      </c>
      <c r="C13" s="7"/>
      <c r="D13" s="7"/>
      <c r="F13" s="16" t="s">
        <v>47</v>
      </c>
      <c r="G13" s="17">
        <f>1-G10</f>
        <v>0.63051494848536138</v>
      </c>
    </row>
    <row r="15" spans="2:7" x14ac:dyDescent="0.3">
      <c r="C15" s="12" t="s">
        <v>26</v>
      </c>
      <c r="D15" s="12" t="s">
        <v>27</v>
      </c>
      <c r="F15" s="11" t="s">
        <v>25</v>
      </c>
      <c r="G15" s="15">
        <f>EXP(-Interest*Term)</f>
        <v>0.96078943915232318</v>
      </c>
    </row>
    <row r="16" spans="2:7" x14ac:dyDescent="0.3">
      <c r="B16" s="11" t="s">
        <v>28</v>
      </c>
      <c r="C16" s="13">
        <f>C9*G9-Strike*Discount*G10</f>
        <v>11.761521522156109</v>
      </c>
      <c r="D16" s="13">
        <f>Strike*Discount*G13-C9*G12</f>
        <v>17.448359828911649</v>
      </c>
    </row>
    <row r="17" spans="2:4" x14ac:dyDescent="0.3">
      <c r="B17" s="11" t="s">
        <v>29</v>
      </c>
      <c r="C17" s="14">
        <f>G9</f>
        <v>0.50811228418346954</v>
      </c>
      <c r="D17" s="14">
        <f>C17-1</f>
        <v>-0.49188771581653046</v>
      </c>
    </row>
    <row r="18" spans="2:4" x14ac:dyDescent="0.3">
      <c r="B18" s="11" t="s">
        <v>30</v>
      </c>
      <c r="C18" s="20">
        <f>G7/C9/Volatility/SQRT(Term)</f>
        <v>1.1281458716769641E-2</v>
      </c>
      <c r="D18" s="20">
        <f>C18</f>
        <v>1.1281458716769641E-2</v>
      </c>
    </row>
    <row r="19" spans="2:4" x14ac:dyDescent="0.3">
      <c r="B19" s="11" t="s">
        <v>31</v>
      </c>
      <c r="C19" s="20">
        <f>C9*G7*SQRT(Term)</f>
        <v>56.407293583848208</v>
      </c>
      <c r="D19" s="20">
        <f>C19</f>
        <v>56.407293583848208</v>
      </c>
    </row>
    <row r="20" spans="2:4" x14ac:dyDescent="0.3">
      <c r="B20" s="11" t="s">
        <v>32</v>
      </c>
      <c r="C20" s="20">
        <f>C19*G4*G5/Volatility</f>
        <v>-1.5289246745062945</v>
      </c>
      <c r="D20" s="20">
        <f>C20</f>
        <v>-1.5289246745062945</v>
      </c>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H8"/>
  <sheetViews>
    <sheetView workbookViewId="0"/>
  </sheetViews>
  <sheetFormatPr defaultRowHeight="14.4" x14ac:dyDescent="0.3"/>
  <cols>
    <col min="1" max="1" width="5" customWidth="1"/>
  </cols>
  <sheetData>
    <row r="2" spans="2:8" ht="28.8" x14ac:dyDescent="0.3">
      <c r="B2" s="21" t="s">
        <v>33</v>
      </c>
      <c r="C2" s="21" t="s">
        <v>34</v>
      </c>
      <c r="D2" s="21" t="s">
        <v>35</v>
      </c>
      <c r="E2" s="21" t="s">
        <v>17</v>
      </c>
      <c r="F2" s="21" t="s">
        <v>36</v>
      </c>
      <c r="G2" s="21" t="s">
        <v>37</v>
      </c>
      <c r="H2" s="21" t="s">
        <v>29</v>
      </c>
    </row>
    <row r="3" spans="2:8" x14ac:dyDescent="0.3">
      <c r="B3" s="21">
        <v>1</v>
      </c>
      <c r="C3" s="21" t="s">
        <v>26</v>
      </c>
      <c r="D3" s="21">
        <v>90</v>
      </c>
      <c r="E3" s="21" t="s">
        <v>38</v>
      </c>
      <c r="F3" s="22">
        <v>0.2</v>
      </c>
      <c r="G3" s="24"/>
      <c r="H3" s="24"/>
    </row>
    <row r="4" spans="2:8" x14ac:dyDescent="0.3">
      <c r="B4" s="21">
        <v>2</v>
      </c>
      <c r="C4" s="21" t="s">
        <v>26</v>
      </c>
      <c r="D4" s="21">
        <v>110</v>
      </c>
      <c r="E4" s="21" t="s">
        <v>38</v>
      </c>
      <c r="F4" s="22">
        <v>0.2</v>
      </c>
      <c r="G4" s="24"/>
      <c r="H4" s="24"/>
    </row>
    <row r="5" spans="2:8" x14ac:dyDescent="0.3">
      <c r="B5" s="21">
        <v>3</v>
      </c>
      <c r="C5" s="21" t="s">
        <v>26</v>
      </c>
      <c r="D5" s="21">
        <v>110</v>
      </c>
      <c r="E5" s="21" t="s">
        <v>39</v>
      </c>
      <c r="F5" s="22">
        <v>0.2</v>
      </c>
      <c r="G5" s="24"/>
      <c r="H5" s="24"/>
    </row>
    <row r="6" spans="2:8" x14ac:dyDescent="0.3">
      <c r="B6" s="21">
        <v>4</v>
      </c>
      <c r="C6" s="21" t="s">
        <v>27</v>
      </c>
      <c r="D6" s="21">
        <v>90</v>
      </c>
      <c r="E6" s="21" t="s">
        <v>38</v>
      </c>
      <c r="F6" s="22">
        <v>0.2</v>
      </c>
      <c r="G6" s="24"/>
      <c r="H6" s="24"/>
    </row>
    <row r="7" spans="2:8" x14ac:dyDescent="0.3">
      <c r="B7" s="21">
        <v>5</v>
      </c>
      <c r="C7" s="21" t="s">
        <v>27</v>
      </c>
      <c r="D7" s="21">
        <v>110</v>
      </c>
      <c r="E7" s="21" t="s">
        <v>39</v>
      </c>
      <c r="F7" s="25"/>
      <c r="G7" s="21">
        <v>18</v>
      </c>
      <c r="H7" s="21">
        <v>-0.49</v>
      </c>
    </row>
    <row r="8" spans="2:8" x14ac:dyDescent="0.3">
      <c r="B8" s="21">
        <v>6</v>
      </c>
      <c r="C8" s="21" t="s">
        <v>27</v>
      </c>
      <c r="D8" s="21">
        <v>80</v>
      </c>
      <c r="E8" s="23"/>
      <c r="F8" s="22">
        <v>0.25</v>
      </c>
      <c r="G8" s="21">
        <v>5</v>
      </c>
      <c r="H8" s="21">
        <v>-0.19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121B-9572-4B25-9D65-61FDE8080985}">
  <dimension ref="B2:C6"/>
  <sheetViews>
    <sheetView workbookViewId="0"/>
  </sheetViews>
  <sheetFormatPr defaultRowHeight="14.4" x14ac:dyDescent="0.3"/>
  <cols>
    <col min="1" max="1" width="5" customWidth="1"/>
  </cols>
  <sheetData>
    <row r="2" spans="2:3" ht="15.6" x14ac:dyDescent="0.35">
      <c r="B2" s="11" t="s">
        <v>58</v>
      </c>
      <c r="C2" s="9">
        <v>0.02</v>
      </c>
    </row>
    <row r="3" spans="2:3" x14ac:dyDescent="0.3">
      <c r="B3" s="34" t="s">
        <v>59</v>
      </c>
      <c r="C3" s="35">
        <v>0.2</v>
      </c>
    </row>
    <row r="4" spans="2:3" x14ac:dyDescent="0.3">
      <c r="B4" s="34" t="s">
        <v>60</v>
      </c>
      <c r="C4" s="9">
        <v>0.05</v>
      </c>
    </row>
    <row r="5" spans="2:3" x14ac:dyDescent="0.3">
      <c r="B5" s="34" t="s">
        <v>61</v>
      </c>
      <c r="C5" s="35">
        <v>0.01</v>
      </c>
    </row>
    <row r="6" spans="2:3" x14ac:dyDescent="0.3">
      <c r="B6" s="11" t="s">
        <v>62</v>
      </c>
      <c r="C6" s="8">
        <v>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5" ma:contentTypeDescription="Create a new document." ma:contentTypeScope="" ma:versionID="46e73a2eeb8cfbd02193193184a03ab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2615f6a0244d0bb69e0985a1fdee062f"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BC8556-532A-47B1-AE47-913DC12E5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38e9-c694-450b-9056-83c8e7b681d1"/>
    <ds:schemaRef ds:uri="80348ba6-adcc-40fb-8576-6b95a36a3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A6BEB-7B0E-4AD2-B2A2-94E7A1C50568}">
  <ds:schemaRefs>
    <ds:schemaRef ds:uri="http://purl.org/dc/dcmitype/"/>
    <ds:schemaRef ds:uri="http://schemas.openxmlformats.org/package/2006/metadata/core-properties"/>
    <ds:schemaRef ds:uri="http://schemas.microsoft.com/office/2006/documentManagement/types"/>
    <ds:schemaRef ds:uri="051538e9-c694-450b-9056-83c8e7b681d1"/>
    <ds:schemaRef ds:uri="http://schemas.microsoft.com/office/infopath/2007/PartnerControls"/>
    <ds:schemaRef ds:uri="80348ba6-adcc-40fb-8576-6b95a36a3021"/>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8151D91-F7AC-44D9-9078-88F5570DF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Instructions</vt:lpstr>
      <vt:lpstr>Details</vt:lpstr>
      <vt:lpstr>Q1 Inputs</vt:lpstr>
      <vt:lpstr>Q1 (i)</vt:lpstr>
      <vt:lpstr>Q1 (ii)</vt:lpstr>
      <vt:lpstr>Q1 (iii)</vt:lpstr>
      <vt:lpstr>Q1 (iv)</vt:lpstr>
      <vt:lpstr>Q1 (v)</vt:lpstr>
      <vt:lpstr>Q2 Inputs</vt:lpstr>
      <vt:lpstr>Q2 (i)</vt:lpstr>
      <vt:lpstr>Q2 (ii)</vt:lpstr>
      <vt:lpstr>Q2 (iii)</vt:lpstr>
      <vt:lpstr>Q2 (iv)</vt:lpstr>
      <vt:lpstr>Q3 Inputs</vt:lpstr>
      <vt:lpstr>Q3 (i)</vt:lpstr>
      <vt:lpstr>Q3 (ii)</vt:lpstr>
      <vt:lpstr>Q3 (iii)</vt:lpstr>
      <vt:lpstr>alpha</vt:lpstr>
      <vt:lpstr>Discount</vt:lpstr>
      <vt:lpstr>dt</vt:lpstr>
      <vt:lpstr>Interest</vt:lpstr>
      <vt:lpstr>lambda</vt:lpstr>
      <vt:lpstr>m</vt:lpstr>
      <vt:lpstr>mu</vt:lpstr>
      <vt:lpstr>r0</vt:lpstr>
      <vt:lpstr>sigma</vt:lpstr>
      <vt:lpstr>Strike</vt:lpstr>
      <vt:lpstr>Term</vt:lpstr>
      <vt:lpstr>theta</vt:lpstr>
      <vt:lpstr>u</vt:lpstr>
      <vt:lpstr>Volatility</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Apollo Group User</dc:creator>
  <cp:lastModifiedBy>John Potter</cp:lastModifiedBy>
  <dcterms:created xsi:type="dcterms:W3CDTF">2018-07-23T14:10:23Z</dcterms:created>
  <dcterms:modified xsi:type="dcterms:W3CDTF">2022-08-10T12:09:41Z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